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lancaster\Desktop\"/>
    </mc:Choice>
  </mc:AlternateContent>
  <bookViews>
    <workbookView xWindow="0" yWindow="0" windowWidth="13875" windowHeight="7590" activeTab="1"/>
  </bookViews>
  <sheets>
    <sheet name="Approved Budget" sheetId="1" r:id="rId1"/>
    <sheet name="Actual to Date" sheetId="2" r:id="rId2"/>
    <sheet name="Expenditures" sheetId="3" r:id="rId3"/>
    <sheet name="Bus Account" sheetId="4" r:id="rId4"/>
  </sheets>
  <definedNames>
    <definedName name="_xlnm.Print_Area" localSheetId="0">'Approved Budget'!$C$1:$J$57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5" i="3" l="1"/>
  <c r="G46" i="2"/>
  <c r="E37" i="3"/>
  <c r="E24" i="3" l="1"/>
  <c r="G47" i="2" l="1"/>
  <c r="F46" i="2"/>
  <c r="F47" i="2" s="1"/>
  <c r="I45" i="1" l="1"/>
  <c r="I46" i="1" s="1"/>
  <c r="G14" i="1"/>
  <c r="G35" i="1"/>
  <c r="G12" i="1"/>
  <c r="G37" i="1"/>
  <c r="G26" i="1"/>
  <c r="G13" i="1"/>
  <c r="G15" i="1"/>
  <c r="G17" i="1"/>
  <c r="G24" i="1"/>
  <c r="F45" i="1"/>
  <c r="F46" i="1" s="1"/>
  <c r="H35" i="1"/>
  <c r="H23" i="1"/>
  <c r="H24" i="1"/>
  <c r="H12" i="1"/>
  <c r="G45" i="1" l="1"/>
  <c r="G46" i="1" s="1"/>
  <c r="H45" i="1"/>
  <c r="H46" i="1" s="1"/>
  <c r="L45" i="1"/>
  <c r="E53" i="3"/>
</calcChain>
</file>

<file path=xl/sharedStrings.xml><?xml version="1.0" encoding="utf-8"?>
<sst xmlns="http://schemas.openxmlformats.org/spreadsheetml/2006/main" count="159" uniqueCount="104">
  <si>
    <t>IMSA Fund Gift</t>
  </si>
  <si>
    <t>PAC Admin Expense</t>
  </si>
  <si>
    <t>Bonding</t>
  </si>
  <si>
    <t>Government Fee &amp; Expense</t>
  </si>
  <si>
    <t>Office Expense</t>
  </si>
  <si>
    <t>Monthly Meetings</t>
  </si>
  <si>
    <t>Misc/Discretionary</t>
  </si>
  <si>
    <t>Tax Prep $ Acct</t>
  </si>
  <si>
    <t>Computer Had &amp; Sftw</t>
  </si>
  <si>
    <t>Paypal Reporting Fees</t>
  </si>
  <si>
    <t>Conference Call/Webcast service</t>
  </si>
  <si>
    <t>PAC Annual / Recurring Expense</t>
  </si>
  <si>
    <t>Summer Picnics</t>
  </si>
  <si>
    <t>College Day</t>
  </si>
  <si>
    <t>Placement Testing Day</t>
  </si>
  <si>
    <t>Multicultural Event</t>
  </si>
  <si>
    <t>Academic Committee</t>
  </si>
  <si>
    <t>Academic Committee Programming</t>
  </si>
  <si>
    <t>Student Life</t>
  </si>
  <si>
    <t>Friday Fest</t>
  </si>
  <si>
    <t>Student Life Programming</t>
  </si>
  <si>
    <t>Special Projects</t>
  </si>
  <si>
    <t>Total Expense</t>
  </si>
  <si>
    <t>Final 2015-2016</t>
  </si>
  <si>
    <t>Sunday Supper</t>
  </si>
  <si>
    <t>IMSA Parent Association Council</t>
  </si>
  <si>
    <t>Wufoo Fees</t>
  </si>
  <si>
    <t>Senior Banquet Deposit</t>
  </si>
  <si>
    <t>Actual Expense 2016-2017</t>
  </si>
  <si>
    <t>Expenses</t>
  </si>
  <si>
    <t xml:space="preserve">Senior Banquet 2016-2017 Adjustment </t>
  </si>
  <si>
    <t>Senior Banquet 2016-17 Payout</t>
  </si>
  <si>
    <t>Income</t>
  </si>
  <si>
    <t>Proposed Budget 2018-19</t>
  </si>
  <si>
    <t>Budget            2017-2018</t>
  </si>
  <si>
    <t>Actual Expense       2017-2018</t>
  </si>
  <si>
    <t>Crime bond</t>
  </si>
  <si>
    <t>Quickbooks software, postage, office supplies</t>
  </si>
  <si>
    <t>Notes for 2018-19 proposed budget</t>
  </si>
  <si>
    <t>Professional tax prep fee</t>
  </si>
  <si>
    <t>External hard drive to store files</t>
  </si>
  <si>
    <t>IL State Non-profit registration fees:  $200 re-registration fee, $100 late registration fee, $15 registration fee</t>
  </si>
  <si>
    <t>Budgeted based on historical data</t>
  </si>
  <si>
    <t>10 regions @ $150 each</t>
  </si>
  <si>
    <t>Variance from Income</t>
  </si>
  <si>
    <t>Parents' Day</t>
  </si>
  <si>
    <t>Sophomore Orientation</t>
  </si>
  <si>
    <t>teacher appreciation</t>
  </si>
  <si>
    <t>2 Sessions @ $250 each (new separate line item)</t>
  </si>
  <si>
    <t>2 Parents' Day @ $500 each</t>
  </si>
  <si>
    <t>6 meetings @ $80 each</t>
  </si>
  <si>
    <t>Assumes 6 Friday Fests @ approx $600 each</t>
  </si>
  <si>
    <t>PAC volunteer appreciation gifts</t>
  </si>
  <si>
    <t>28 wings @ $100 each</t>
  </si>
  <si>
    <t>Approved Budget 2018-19</t>
  </si>
  <si>
    <t>Budget             2018-19</t>
  </si>
  <si>
    <t>Actual to Date</t>
  </si>
  <si>
    <t>Amy Rivera</t>
  </si>
  <si>
    <t>Amount</t>
  </si>
  <si>
    <t>Date Paid</t>
  </si>
  <si>
    <t>Shaista Shaikh</t>
  </si>
  <si>
    <t>Region 4 picnic</t>
  </si>
  <si>
    <t>Barbara Lau</t>
  </si>
  <si>
    <t>Region 6 picnic</t>
  </si>
  <si>
    <t>Lori Bolsinger</t>
  </si>
  <si>
    <t>Region 7B picnic</t>
  </si>
  <si>
    <t>Poornima Narrain</t>
  </si>
  <si>
    <t>Region 7A picnic</t>
  </si>
  <si>
    <t>Shane McDonald</t>
  </si>
  <si>
    <t>Region 5 picnic</t>
  </si>
  <si>
    <t>David Knutson</t>
  </si>
  <si>
    <t>office/admin expenses</t>
  </si>
  <si>
    <t>Bernadette Young</t>
  </si>
  <si>
    <t>Sophia Ramdass</t>
  </si>
  <si>
    <t>Region 1 picnic</t>
  </si>
  <si>
    <t>total</t>
  </si>
  <si>
    <t>Total</t>
  </si>
  <si>
    <t>Notes for 2018-19 Expenditures</t>
  </si>
  <si>
    <t xml:space="preserve">PAC Vounteer Appreciation Gifts </t>
  </si>
  <si>
    <t>Paula Steenstra</t>
  </si>
  <si>
    <t>PAC T-shirs for volunteers</t>
  </si>
  <si>
    <t>Min Li</t>
  </si>
  <si>
    <t>Region 2 picnic</t>
  </si>
  <si>
    <t>Georgina Nunez</t>
  </si>
  <si>
    <t>Region 9 picnic</t>
  </si>
  <si>
    <t>Mamta Gandhi</t>
  </si>
  <si>
    <t>Region 8 Picnic</t>
  </si>
  <si>
    <t>wufoo fees</t>
  </si>
  <si>
    <t>Lana Means</t>
  </si>
  <si>
    <t>Notes</t>
  </si>
  <si>
    <t>Regional picnic</t>
  </si>
  <si>
    <t>Sept 2018 Parents Day</t>
  </si>
  <si>
    <t>Main</t>
  </si>
  <si>
    <t>Bus</t>
  </si>
  <si>
    <t>senior banquet</t>
  </si>
  <si>
    <t>2018-19 Starting Account balance</t>
  </si>
  <si>
    <t>M&amp;M Limosine Service</t>
  </si>
  <si>
    <t>Fairview Heights route</t>
  </si>
  <si>
    <t>Oct 2018 extended</t>
  </si>
  <si>
    <t>Spare Wheels Transportation</t>
  </si>
  <si>
    <t>Peoria route</t>
  </si>
  <si>
    <t>1504B Wing supplies</t>
  </si>
  <si>
    <t>Student Life Programming/Wing Activity</t>
  </si>
  <si>
    <t>Student Life/Wing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</si>
</sst>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right" vertical="center" wrapText="1"/>
    </xf>
    <xf numFmtId="164" fontId="0" fillId="0" borderId="1" xfId="0" applyNumberFormat="1" applyFill="1" applyBorder="1" applyAlignment="1">
      <alignment horizontal="right" vertical="center" wrapText="1"/>
    </xf>
    <xf numFmtId="164" fontId="0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0" fillId="0" borderId="0" xfId="0" applyNumberFormat="1" applyFill="1" applyAlignment="1">
      <alignment horizontal="right" vertical="center" wrapText="1"/>
    </xf>
    <xf numFmtId="164" fontId="0" fillId="0" borderId="0" xfId="1" applyNumberFormat="1" applyFon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2" xfId="0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44" fontId="0" fillId="0" borderId="0" xfId="1" applyFont="1" applyFill="1" applyBorder="1"/>
    <xf numFmtId="0" fontId="0" fillId="0" borderId="0" xfId="0" applyFill="1" applyBorder="1"/>
    <xf numFmtId="164" fontId="2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 wrapText="1"/>
    </xf>
    <xf numFmtId="164" fontId="0" fillId="0" borderId="0" xfId="1" applyNumberFormat="1" applyFon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44" fontId="2" fillId="0" borderId="0" xfId="1" applyFont="1" applyFill="1" applyBorder="1"/>
    <xf numFmtId="0" fontId="0" fillId="0" borderId="2" xfId="0" applyNumberFormat="1" applyFill="1" applyBorder="1" applyAlignment="1">
      <alignment horizontal="right" vertical="center" wrapText="1"/>
    </xf>
    <xf numFmtId="164" fontId="0" fillId="0" borderId="2" xfId="1" applyNumberFormat="1" applyFont="1" applyFill="1" applyBorder="1" applyAlignment="1">
      <alignment horizontal="right" vertical="center"/>
    </xf>
    <xf numFmtId="164" fontId="0" fillId="0" borderId="2" xfId="1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4" xfId="0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horizontal="right" vertical="center" wrapText="1"/>
    </xf>
    <xf numFmtId="164" fontId="0" fillId="0" borderId="5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8" fontId="0" fillId="0" borderId="10" xfId="0" applyNumberFormat="1" applyFill="1" applyBorder="1"/>
    <xf numFmtId="0" fontId="0" fillId="0" borderId="10" xfId="0" applyFill="1" applyBorder="1" applyAlignment="1">
      <alignment horizontal="right" vertical="center"/>
    </xf>
    <xf numFmtId="0" fontId="0" fillId="0" borderId="10" xfId="0" applyNumberForma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0" fillId="0" borderId="10" xfId="1" applyNumberFormat="1" applyFont="1" applyFill="1" applyBorder="1" applyAlignment="1">
      <alignment horizontal="right" vertical="center"/>
    </xf>
    <xf numFmtId="164" fontId="0" fillId="0" borderId="10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right" vertical="center" wrapText="1"/>
    </xf>
    <xf numFmtId="164" fontId="0" fillId="0" borderId="10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14" fontId="0" fillId="0" borderId="0" xfId="0" applyNumberFormat="1" applyAlignment="1">
      <alignment horizontal="center"/>
    </xf>
    <xf numFmtId="8" fontId="0" fillId="0" borderId="0" xfId="0" applyNumberFormat="1"/>
    <xf numFmtId="0" fontId="0" fillId="0" borderId="1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8" fontId="0" fillId="0" borderId="0" xfId="0" applyNumberFormat="1" applyFill="1" applyBorder="1"/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 applyFill="1" applyAlignment="1">
      <alignment horizontal="center" vertical="center" wrapText="1"/>
    </xf>
    <xf numFmtId="164" fontId="0" fillId="0" borderId="2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17" xfId="1" applyNumberFormat="1" applyFont="1" applyFill="1" applyBorder="1" applyAlignment="1">
      <alignment horizontal="center" vertical="center" wrapText="1"/>
    </xf>
    <xf numFmtId="8" fontId="0" fillId="0" borderId="10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8" fontId="0" fillId="0" borderId="10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8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right"/>
    </xf>
    <xf numFmtId="8" fontId="0" fillId="0" borderId="19" xfId="0" applyNumberFormat="1" applyBorder="1"/>
    <xf numFmtId="14" fontId="0" fillId="0" borderId="0" xfId="0" applyNumberFormat="1" applyBorder="1" applyAlignment="1">
      <alignment horizontal="center"/>
    </xf>
    <xf numFmtId="8" fontId="0" fillId="0" borderId="0" xfId="0" applyNumberFormat="1" applyFill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6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19" xfId="0" applyBorder="1"/>
    <xf numFmtId="164" fontId="0" fillId="0" borderId="10" xfId="0" applyNumberForma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0" fillId="0" borderId="18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5"/>
  <sheetViews>
    <sheetView topLeftCell="B31" zoomScale="90" zoomScaleNormal="90" workbookViewId="0">
      <selection activeCell="E37" sqref="D37:E37"/>
    </sheetView>
  </sheetViews>
  <sheetFormatPr defaultRowHeight="15" x14ac:dyDescent="0.25"/>
  <cols>
    <col min="1" max="1" width="13.140625" style="10" customWidth="1"/>
    <col min="2" max="2" width="2.140625" style="11" customWidth="1"/>
    <col min="3" max="3" width="9" style="45"/>
    <col min="4" max="4" width="9.42578125" style="45" customWidth="1"/>
    <col min="5" max="5" width="35.85546875" style="10" bestFit="1" customWidth="1"/>
    <col min="6" max="6" width="14" style="12" customWidth="1"/>
    <col min="7" max="8" width="14.28515625" style="12" customWidth="1"/>
    <col min="9" max="9" width="15.85546875" style="13" customWidth="1"/>
    <col min="10" max="10" width="30.28515625" style="16" customWidth="1"/>
    <col min="11" max="11" width="13.7109375" style="21" customWidth="1"/>
    <col min="12" max="12" width="14.7109375" style="21" hidden="1" customWidth="1"/>
    <col min="13" max="13" width="10.7109375" style="21" customWidth="1"/>
    <col min="14" max="14" width="9" style="21"/>
    <col min="15" max="38" width="9" style="1"/>
  </cols>
  <sheetData>
    <row r="1" spans="1:13" ht="39.4" customHeight="1" x14ac:dyDescent="0.35">
      <c r="A1" s="107" t="s">
        <v>25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3" ht="32.65" customHeight="1" x14ac:dyDescent="0.25">
      <c r="A2" s="112" t="s">
        <v>54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3" x14ac:dyDescent="0.25">
      <c r="A3" s="53"/>
      <c r="B3" s="54"/>
      <c r="C3" s="55"/>
      <c r="D3" s="55"/>
      <c r="E3" s="53"/>
      <c r="F3" s="57"/>
      <c r="G3" s="57"/>
      <c r="H3" s="57"/>
      <c r="I3" s="59"/>
      <c r="J3" s="60"/>
    </row>
    <row r="4" spans="1:13" ht="45" x14ac:dyDescent="0.25">
      <c r="A4" s="4"/>
      <c r="B4" s="5"/>
      <c r="C4" s="40"/>
      <c r="D4" s="40"/>
      <c r="E4" s="4"/>
      <c r="F4" s="2" t="s">
        <v>34</v>
      </c>
      <c r="G4" s="2" t="s">
        <v>35</v>
      </c>
      <c r="H4" s="2" t="s">
        <v>28</v>
      </c>
      <c r="I4" s="3" t="s">
        <v>33</v>
      </c>
      <c r="J4" s="3" t="s">
        <v>38</v>
      </c>
      <c r="K4" s="29"/>
      <c r="L4" s="30" t="s">
        <v>23</v>
      </c>
      <c r="M4" s="30"/>
    </row>
    <row r="5" spans="1:13" ht="21" x14ac:dyDescent="0.25">
      <c r="A5" s="8" t="s">
        <v>32</v>
      </c>
      <c r="B5" s="5"/>
      <c r="C5" s="40"/>
      <c r="D5" s="40"/>
      <c r="E5" s="4"/>
      <c r="F5" s="7"/>
      <c r="G5" s="7"/>
      <c r="H5" s="7"/>
      <c r="I5" s="6"/>
      <c r="J5" s="14"/>
    </row>
    <row r="6" spans="1:13" x14ac:dyDescent="0.25">
      <c r="A6" s="4"/>
      <c r="B6" s="5"/>
      <c r="C6" s="46">
        <v>4000</v>
      </c>
      <c r="D6" s="110" t="s">
        <v>0</v>
      </c>
      <c r="E6" s="111"/>
      <c r="F6" s="7"/>
      <c r="G6" s="7"/>
      <c r="H6" s="7"/>
      <c r="I6" s="6"/>
      <c r="J6" s="14"/>
      <c r="L6" s="20"/>
    </row>
    <row r="7" spans="1:13" x14ac:dyDescent="0.25">
      <c r="A7" s="4"/>
      <c r="B7" s="5"/>
      <c r="C7" s="40"/>
      <c r="D7" s="40">
        <v>4000</v>
      </c>
      <c r="E7" s="4" t="s">
        <v>0</v>
      </c>
      <c r="F7" s="7">
        <v>15000</v>
      </c>
      <c r="G7" s="7">
        <v>15000</v>
      </c>
      <c r="H7" s="7">
        <v>15000</v>
      </c>
      <c r="I7" s="9">
        <v>15000</v>
      </c>
      <c r="J7" s="14"/>
      <c r="K7" s="20"/>
      <c r="L7" s="20"/>
    </row>
    <row r="8" spans="1:13" x14ac:dyDescent="0.25">
      <c r="A8" s="4"/>
      <c r="B8" s="5"/>
      <c r="C8" s="40"/>
      <c r="D8" s="40"/>
      <c r="E8" s="4"/>
      <c r="F8" s="7"/>
      <c r="G8" s="7"/>
      <c r="H8" s="7"/>
      <c r="I8" s="9"/>
      <c r="J8" s="14"/>
      <c r="K8" s="20"/>
      <c r="L8" s="20"/>
    </row>
    <row r="9" spans="1:13" ht="21" x14ac:dyDescent="0.25">
      <c r="A9" s="8" t="s">
        <v>29</v>
      </c>
      <c r="B9" s="5"/>
      <c r="C9" s="40"/>
      <c r="D9" s="40"/>
      <c r="E9" s="4"/>
      <c r="F9" s="7"/>
      <c r="G9" s="7"/>
      <c r="H9" s="7"/>
      <c r="I9" s="6"/>
      <c r="J9" s="14"/>
      <c r="K9" s="20"/>
      <c r="L9" s="20"/>
    </row>
    <row r="10" spans="1:13" x14ac:dyDescent="0.25">
      <c r="A10" s="4"/>
      <c r="B10" s="5"/>
      <c r="C10" s="46">
        <v>5000</v>
      </c>
      <c r="D10" s="110" t="s">
        <v>1</v>
      </c>
      <c r="E10" s="111"/>
      <c r="F10" s="7"/>
      <c r="G10" s="7"/>
      <c r="H10" s="7"/>
      <c r="I10" s="6"/>
      <c r="J10" s="14"/>
      <c r="K10" s="20"/>
      <c r="L10" s="20"/>
    </row>
    <row r="11" spans="1:13" x14ac:dyDescent="0.25">
      <c r="A11" s="4"/>
      <c r="B11" s="5"/>
      <c r="C11" s="40"/>
      <c r="D11" s="40">
        <v>5001</v>
      </c>
      <c r="E11" s="4" t="s">
        <v>2</v>
      </c>
      <c r="F11" s="7">
        <v>130</v>
      </c>
      <c r="G11" s="7">
        <v>126</v>
      </c>
      <c r="H11" s="7">
        <v>126</v>
      </c>
      <c r="I11" s="9">
        <v>130</v>
      </c>
      <c r="J11" s="14" t="s">
        <v>36</v>
      </c>
      <c r="K11" s="20"/>
      <c r="L11" s="20"/>
    </row>
    <row r="12" spans="1:13" ht="60" x14ac:dyDescent="0.25">
      <c r="A12" s="4"/>
      <c r="B12" s="5"/>
      <c r="C12" s="40"/>
      <c r="D12" s="40">
        <v>5002</v>
      </c>
      <c r="E12" s="4" t="s">
        <v>3</v>
      </c>
      <c r="F12" s="7">
        <v>160</v>
      </c>
      <c r="G12" s="7">
        <f>18+15</f>
        <v>33</v>
      </c>
      <c r="H12" s="7">
        <f>18+15</f>
        <v>33</v>
      </c>
      <c r="I12" s="9">
        <v>350</v>
      </c>
      <c r="J12" s="14" t="s">
        <v>41</v>
      </c>
      <c r="K12" s="20"/>
      <c r="L12" s="20"/>
    </row>
    <row r="13" spans="1:13" ht="30" x14ac:dyDescent="0.25">
      <c r="A13" s="4"/>
      <c r="B13" s="5"/>
      <c r="C13" s="40"/>
      <c r="D13" s="40">
        <v>5003</v>
      </c>
      <c r="E13" s="4" t="s">
        <v>4</v>
      </c>
      <c r="F13" s="7">
        <v>260</v>
      </c>
      <c r="G13" s="7">
        <f>20.8+13.4</f>
        <v>34.200000000000003</v>
      </c>
      <c r="H13" s="7"/>
      <c r="I13" s="9">
        <v>200</v>
      </c>
      <c r="J13" s="14" t="s">
        <v>37</v>
      </c>
      <c r="K13" s="20"/>
      <c r="L13" s="20"/>
    </row>
    <row r="14" spans="1:13" x14ac:dyDescent="0.25">
      <c r="A14" s="4"/>
      <c r="B14" s="5"/>
      <c r="C14" s="40"/>
      <c r="D14" s="40">
        <v>5004</v>
      </c>
      <c r="E14" s="4" t="s">
        <v>5</v>
      </c>
      <c r="F14" s="7">
        <v>600</v>
      </c>
      <c r="G14" s="7">
        <f>145.67+69.25+194.76+52.29</f>
        <v>461.96999999999997</v>
      </c>
      <c r="H14" s="7">
        <v>196.93</v>
      </c>
      <c r="I14" s="9">
        <v>500</v>
      </c>
      <c r="J14" s="14" t="s">
        <v>50</v>
      </c>
      <c r="K14" s="20"/>
      <c r="L14" s="20"/>
    </row>
    <row r="15" spans="1:13" x14ac:dyDescent="0.25">
      <c r="A15" s="4"/>
      <c r="B15" s="5"/>
      <c r="C15" s="40"/>
      <c r="D15" s="40">
        <v>5005</v>
      </c>
      <c r="E15" s="4" t="s">
        <v>6</v>
      </c>
      <c r="F15" s="7">
        <v>200</v>
      </c>
      <c r="G15" s="7">
        <f>115+239.95</f>
        <v>354.95</v>
      </c>
      <c r="H15" s="7">
        <v>182.69</v>
      </c>
      <c r="I15" s="9"/>
      <c r="J15" s="14"/>
      <c r="K15" s="20"/>
      <c r="L15" s="20"/>
    </row>
    <row r="16" spans="1:13" x14ac:dyDescent="0.25">
      <c r="A16" s="4"/>
      <c r="B16" s="5"/>
      <c r="C16" s="40"/>
      <c r="D16" s="40">
        <v>5006</v>
      </c>
      <c r="E16" s="4" t="s">
        <v>7</v>
      </c>
      <c r="F16" s="7">
        <v>1000</v>
      </c>
      <c r="G16" s="7">
        <v>950</v>
      </c>
      <c r="H16" s="7">
        <v>465</v>
      </c>
      <c r="I16" s="9">
        <v>1000</v>
      </c>
      <c r="J16" s="14" t="s">
        <v>39</v>
      </c>
      <c r="K16" s="20"/>
      <c r="L16" s="20"/>
    </row>
    <row r="17" spans="1:38" x14ac:dyDescent="0.25">
      <c r="A17" s="4"/>
      <c r="B17" s="5"/>
      <c r="C17" s="40"/>
      <c r="D17" s="40">
        <v>5007</v>
      </c>
      <c r="E17" s="4" t="s">
        <v>8</v>
      </c>
      <c r="F17" s="7">
        <v>300</v>
      </c>
      <c r="G17" s="7">
        <f>49.95+4.95</f>
        <v>54.900000000000006</v>
      </c>
      <c r="H17" s="7">
        <v>1361.41</v>
      </c>
      <c r="I17" s="9">
        <v>100</v>
      </c>
      <c r="J17" s="14" t="s">
        <v>40</v>
      </c>
      <c r="K17" s="20"/>
      <c r="L17" s="20"/>
    </row>
    <row r="18" spans="1:38" x14ac:dyDescent="0.25">
      <c r="A18" s="4"/>
      <c r="B18" s="5"/>
      <c r="C18" s="40"/>
      <c r="D18" s="40">
        <v>5008</v>
      </c>
      <c r="E18" s="4" t="s">
        <v>9</v>
      </c>
      <c r="F18" s="7">
        <v>0</v>
      </c>
      <c r="G18" s="7"/>
      <c r="H18" s="7">
        <v>0</v>
      </c>
      <c r="I18" s="9"/>
      <c r="J18" s="14"/>
      <c r="K18" s="20"/>
      <c r="L18" s="20"/>
    </row>
    <row r="19" spans="1:38" ht="30" x14ac:dyDescent="0.25">
      <c r="A19" s="4"/>
      <c r="B19" s="5"/>
      <c r="C19" s="40"/>
      <c r="D19" s="40">
        <v>5009</v>
      </c>
      <c r="E19" s="4" t="s">
        <v>10</v>
      </c>
      <c r="F19" s="7">
        <v>0</v>
      </c>
      <c r="G19" s="7"/>
      <c r="H19" s="7">
        <v>217.44</v>
      </c>
      <c r="I19" s="9">
        <v>200</v>
      </c>
      <c r="J19" s="14" t="s">
        <v>42</v>
      </c>
      <c r="K19" s="20"/>
      <c r="L19" s="20"/>
    </row>
    <row r="20" spans="1:38" ht="30" x14ac:dyDescent="0.25">
      <c r="A20" s="4"/>
      <c r="B20" s="5"/>
      <c r="C20" s="40"/>
      <c r="D20" s="40">
        <v>5010</v>
      </c>
      <c r="E20" s="4" t="s">
        <v>26</v>
      </c>
      <c r="F20" s="7">
        <v>300</v>
      </c>
      <c r="G20" s="7">
        <v>259</v>
      </c>
      <c r="H20" s="7">
        <v>259</v>
      </c>
      <c r="I20" s="9">
        <v>300</v>
      </c>
      <c r="J20" s="14" t="s">
        <v>42</v>
      </c>
      <c r="K20" s="20"/>
      <c r="L20" s="20"/>
    </row>
    <row r="21" spans="1:38" x14ac:dyDescent="0.25">
      <c r="A21" s="4"/>
      <c r="B21" s="5"/>
      <c r="C21" s="40"/>
      <c r="D21" s="48"/>
      <c r="E21" s="49"/>
      <c r="F21" s="7"/>
      <c r="G21" s="7"/>
      <c r="H21" s="7"/>
      <c r="I21" s="9"/>
      <c r="J21" s="14"/>
      <c r="K21" s="20"/>
      <c r="L21" s="20"/>
    </row>
    <row r="22" spans="1:38" x14ac:dyDescent="0.25">
      <c r="A22" s="4"/>
      <c r="B22" s="5"/>
      <c r="C22" s="46">
        <v>5020</v>
      </c>
      <c r="D22" s="110" t="s">
        <v>11</v>
      </c>
      <c r="E22" s="111"/>
      <c r="F22" s="7"/>
      <c r="G22" s="7"/>
      <c r="H22" s="7"/>
      <c r="I22" s="9"/>
      <c r="J22" s="14"/>
      <c r="K22" s="20"/>
      <c r="L22" s="20"/>
    </row>
    <row r="23" spans="1:38" x14ac:dyDescent="0.25">
      <c r="A23" s="4"/>
      <c r="B23" s="5"/>
      <c r="C23" s="40"/>
      <c r="D23" s="40">
        <v>5021</v>
      </c>
      <c r="E23" s="4" t="s">
        <v>12</v>
      </c>
      <c r="F23" s="7">
        <v>1500</v>
      </c>
      <c r="G23" s="7">
        <v>665.82</v>
      </c>
      <c r="H23" s="7">
        <f>47.57+84.94+45+58.32+259.12</f>
        <v>494.95</v>
      </c>
      <c r="I23" s="9">
        <v>1500</v>
      </c>
      <c r="J23" s="14" t="s">
        <v>43</v>
      </c>
      <c r="K23" s="20"/>
      <c r="L23" s="20"/>
    </row>
    <row r="24" spans="1:38" x14ac:dyDescent="0.25">
      <c r="A24" s="4"/>
      <c r="B24" s="5"/>
      <c r="C24" s="40"/>
      <c r="D24" s="40">
        <v>5022</v>
      </c>
      <c r="E24" s="4" t="s">
        <v>45</v>
      </c>
      <c r="F24" s="7">
        <v>2000</v>
      </c>
      <c r="G24" s="7">
        <f>439.48+359.84</f>
        <v>799.31999999999994</v>
      </c>
      <c r="H24" s="7">
        <f>800+998+72.48</f>
        <v>1870.48</v>
      </c>
      <c r="I24" s="9">
        <v>1000</v>
      </c>
      <c r="J24" s="14" t="s">
        <v>49</v>
      </c>
      <c r="K24" s="20"/>
      <c r="L24" s="20"/>
    </row>
    <row r="25" spans="1:38" ht="30" x14ac:dyDescent="0.25">
      <c r="A25" s="4"/>
      <c r="B25" s="5"/>
      <c r="C25" s="40"/>
      <c r="D25" s="40">
        <v>5022</v>
      </c>
      <c r="E25" s="4" t="s">
        <v>46</v>
      </c>
      <c r="F25" s="7"/>
      <c r="G25" s="7"/>
      <c r="H25" s="7"/>
      <c r="I25" s="9">
        <v>500</v>
      </c>
      <c r="J25" s="14" t="s">
        <v>48</v>
      </c>
      <c r="K25" s="20"/>
      <c r="L25" s="20"/>
    </row>
    <row r="26" spans="1:38" ht="30" x14ac:dyDescent="0.25">
      <c r="A26" s="4"/>
      <c r="B26" s="5"/>
      <c r="C26" s="40"/>
      <c r="D26" s="40">
        <v>5023</v>
      </c>
      <c r="E26" s="4" t="s">
        <v>13</v>
      </c>
      <c r="F26" s="7">
        <v>1500</v>
      </c>
      <c r="G26" s="7">
        <f>520+899</f>
        <v>1419</v>
      </c>
      <c r="H26" s="7"/>
      <c r="I26" s="9">
        <v>1500</v>
      </c>
      <c r="J26" s="14" t="s">
        <v>42</v>
      </c>
      <c r="K26" s="20"/>
      <c r="L26" s="20"/>
    </row>
    <row r="27" spans="1:38" x14ac:dyDescent="0.25">
      <c r="A27" s="4"/>
      <c r="B27" s="5"/>
      <c r="C27" s="40"/>
      <c r="D27" s="40">
        <v>5024</v>
      </c>
      <c r="E27" s="4" t="s">
        <v>14</v>
      </c>
      <c r="F27" s="7">
        <v>0</v>
      </c>
      <c r="G27" s="7"/>
      <c r="H27" s="7"/>
      <c r="I27" s="9"/>
      <c r="J27" s="14"/>
      <c r="K27" s="20"/>
      <c r="L27" s="20"/>
    </row>
    <row r="28" spans="1:38" x14ac:dyDescent="0.25">
      <c r="A28" s="17"/>
      <c r="B28" s="32"/>
      <c r="C28" s="41"/>
      <c r="D28" s="82">
        <v>5027</v>
      </c>
      <c r="E28" s="4" t="s">
        <v>15</v>
      </c>
      <c r="F28" s="7">
        <v>0</v>
      </c>
      <c r="G28" s="7"/>
      <c r="H28" s="7"/>
      <c r="I28" s="9"/>
      <c r="J28" s="14"/>
      <c r="K28" s="20"/>
      <c r="L28" s="20"/>
    </row>
    <row r="29" spans="1:38" s="35" customFormat="1" x14ac:dyDescent="0.25">
      <c r="A29" s="4"/>
      <c r="B29" s="5"/>
      <c r="C29" s="40"/>
      <c r="D29" s="48"/>
      <c r="E29" s="64"/>
      <c r="F29" s="64"/>
      <c r="G29" s="64"/>
      <c r="H29" s="64"/>
      <c r="I29" s="64"/>
      <c r="J29" s="64"/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38" x14ac:dyDescent="0.25">
      <c r="A30" s="53"/>
      <c r="B30" s="54"/>
      <c r="C30" s="55"/>
      <c r="D30" s="56"/>
      <c r="E30" s="4"/>
      <c r="F30" s="7"/>
      <c r="G30" s="7"/>
      <c r="H30" s="7"/>
      <c r="I30" s="6"/>
      <c r="J30" s="14"/>
      <c r="K30" s="20"/>
      <c r="L30" s="20"/>
    </row>
    <row r="31" spans="1:38" x14ac:dyDescent="0.25">
      <c r="A31" s="4"/>
      <c r="B31" s="5"/>
      <c r="C31" s="46">
        <v>5030</v>
      </c>
      <c r="D31" s="110" t="s">
        <v>16</v>
      </c>
      <c r="E31" s="111"/>
      <c r="F31" s="7"/>
      <c r="G31" s="7"/>
      <c r="H31" s="7"/>
      <c r="I31" s="6"/>
      <c r="J31" s="14"/>
      <c r="K31" s="20"/>
      <c r="L31" s="20"/>
    </row>
    <row r="32" spans="1:38" x14ac:dyDescent="0.25">
      <c r="A32" s="4"/>
      <c r="B32" s="5"/>
      <c r="C32" s="40"/>
      <c r="D32" s="40">
        <v>5031</v>
      </c>
      <c r="E32" s="4" t="s">
        <v>17</v>
      </c>
      <c r="F32" s="7">
        <v>1000</v>
      </c>
      <c r="G32" s="7"/>
      <c r="H32" s="7"/>
      <c r="I32" s="9"/>
      <c r="J32" s="14"/>
      <c r="K32" s="20"/>
      <c r="L32" s="20"/>
    </row>
    <row r="33" spans="1:38" x14ac:dyDescent="0.25">
      <c r="A33" s="4"/>
      <c r="B33" s="5"/>
      <c r="C33" s="40"/>
      <c r="D33" s="48"/>
      <c r="E33" s="49"/>
      <c r="F33" s="7"/>
      <c r="G33" s="7"/>
      <c r="H33" s="7"/>
      <c r="I33" s="6"/>
      <c r="J33" s="14"/>
      <c r="K33" s="20"/>
      <c r="L33" s="20"/>
    </row>
    <row r="34" spans="1:38" x14ac:dyDescent="0.25">
      <c r="A34" s="4"/>
      <c r="B34" s="5"/>
      <c r="C34" s="46">
        <v>5040</v>
      </c>
      <c r="D34" s="110" t="s">
        <v>18</v>
      </c>
      <c r="E34" s="111"/>
      <c r="F34" s="7"/>
      <c r="G34" s="7"/>
      <c r="H34" s="7"/>
      <c r="I34" s="6"/>
      <c r="J34" s="14"/>
      <c r="K34" s="20"/>
      <c r="L34" s="20"/>
    </row>
    <row r="35" spans="1:38" ht="30" x14ac:dyDescent="0.25">
      <c r="A35" s="4"/>
      <c r="B35" s="5"/>
      <c r="C35" s="40"/>
      <c r="D35" s="40">
        <v>5041</v>
      </c>
      <c r="E35" s="4" t="s">
        <v>19</v>
      </c>
      <c r="F35" s="7">
        <v>3000</v>
      </c>
      <c r="G35" s="7">
        <f>581.98+300+116.15+472.67+332+314.63+539.63</f>
        <v>2657.06</v>
      </c>
      <c r="H35" s="7">
        <f>1000+1200+275+113.56+440+370+370+370+370+380+52.59+64.1+320</f>
        <v>5325.25</v>
      </c>
      <c r="I35" s="9">
        <v>3600</v>
      </c>
      <c r="J35" s="14" t="s">
        <v>51</v>
      </c>
      <c r="K35" s="20"/>
      <c r="L35" s="20"/>
    </row>
    <row r="36" spans="1:38" x14ac:dyDescent="0.25">
      <c r="A36" s="4"/>
      <c r="B36" s="5"/>
      <c r="C36" s="40"/>
      <c r="D36" s="40">
        <v>5042</v>
      </c>
      <c r="E36" s="4" t="s">
        <v>24</v>
      </c>
      <c r="F36" s="7">
        <v>0</v>
      </c>
      <c r="G36" s="7"/>
      <c r="H36" s="7"/>
      <c r="J36" s="14"/>
      <c r="K36" s="20"/>
      <c r="L36" s="20"/>
    </row>
    <row r="37" spans="1:38" x14ac:dyDescent="0.25">
      <c r="A37" s="4"/>
      <c r="B37" s="5"/>
      <c r="C37" s="40"/>
      <c r="D37" s="40">
        <v>5043</v>
      </c>
      <c r="E37" s="4" t="s">
        <v>20</v>
      </c>
      <c r="F37" s="7">
        <v>1000</v>
      </c>
      <c r="G37" s="7">
        <f>360.16+21.89</f>
        <v>382.05</v>
      </c>
      <c r="H37" s="7"/>
      <c r="I37" s="9">
        <v>2800</v>
      </c>
      <c r="J37" s="14" t="s">
        <v>53</v>
      </c>
      <c r="K37" s="20"/>
      <c r="L37" s="20"/>
    </row>
    <row r="38" spans="1:38" x14ac:dyDescent="0.25">
      <c r="A38" s="4"/>
      <c r="B38" s="5"/>
      <c r="C38" s="40"/>
      <c r="D38" s="40"/>
      <c r="E38" s="4"/>
      <c r="F38" s="7"/>
      <c r="G38" s="7"/>
      <c r="H38" s="7"/>
      <c r="I38" s="9">
        <v>500</v>
      </c>
      <c r="J38" s="14" t="s">
        <v>47</v>
      </c>
      <c r="K38" s="20"/>
      <c r="L38" s="20"/>
    </row>
    <row r="39" spans="1:38" x14ac:dyDescent="0.25">
      <c r="A39" s="4"/>
      <c r="B39" s="5"/>
      <c r="C39" s="40"/>
      <c r="D39" s="40"/>
      <c r="E39" s="4"/>
      <c r="F39" s="7"/>
      <c r="G39" s="7"/>
      <c r="H39" s="7"/>
      <c r="I39" s="9">
        <v>500</v>
      </c>
      <c r="J39" s="14" t="s">
        <v>52</v>
      </c>
      <c r="K39" s="20"/>
      <c r="L39" s="20"/>
    </row>
    <row r="40" spans="1:38" x14ac:dyDescent="0.25">
      <c r="A40" s="4"/>
      <c r="B40" s="5"/>
      <c r="C40" s="40"/>
      <c r="D40" s="40">
        <v>5044</v>
      </c>
      <c r="E40" s="4" t="s">
        <v>21</v>
      </c>
      <c r="F40" s="7">
        <v>0</v>
      </c>
      <c r="G40" s="7"/>
      <c r="H40" s="7"/>
      <c r="I40" s="9"/>
      <c r="J40" s="14"/>
      <c r="K40" s="20"/>
      <c r="L40" s="20"/>
    </row>
    <row r="41" spans="1:38" x14ac:dyDescent="0.25">
      <c r="A41" s="4"/>
      <c r="B41" s="5"/>
      <c r="C41" s="40"/>
      <c r="D41" s="40">
        <v>5045</v>
      </c>
      <c r="E41" s="4" t="s">
        <v>27</v>
      </c>
      <c r="F41" s="7">
        <v>1000</v>
      </c>
      <c r="G41" s="7"/>
      <c r="H41" s="7"/>
      <c r="I41" s="9"/>
      <c r="J41" s="14"/>
      <c r="K41" s="20"/>
      <c r="L41" s="20"/>
    </row>
    <row r="42" spans="1:38" x14ac:dyDescent="0.25">
      <c r="A42" s="4"/>
      <c r="B42" s="5"/>
      <c r="C42" s="40"/>
      <c r="D42" s="40">
        <v>5046</v>
      </c>
      <c r="E42" s="4" t="s">
        <v>31</v>
      </c>
      <c r="F42" s="7">
        <v>1600</v>
      </c>
      <c r="G42" s="7">
        <v>1530.56</v>
      </c>
      <c r="H42" s="7"/>
      <c r="I42" s="9"/>
      <c r="J42" s="15"/>
      <c r="K42" s="20"/>
      <c r="L42" s="20"/>
    </row>
    <row r="43" spans="1:38" x14ac:dyDescent="0.25">
      <c r="A43" s="4"/>
      <c r="B43" s="5"/>
      <c r="C43" s="40"/>
      <c r="D43" s="40">
        <v>5047</v>
      </c>
      <c r="E43" s="4" t="s">
        <v>30</v>
      </c>
      <c r="F43" s="7">
        <v>6000</v>
      </c>
      <c r="G43" s="7">
        <v>6000</v>
      </c>
      <c r="H43" s="7"/>
      <c r="I43" s="9"/>
      <c r="J43" s="14"/>
      <c r="K43" s="20"/>
      <c r="L43" s="20"/>
    </row>
    <row r="44" spans="1:38" ht="15.75" thickBot="1" x14ac:dyDescent="0.3">
      <c r="A44" s="17"/>
      <c r="B44" s="32"/>
      <c r="C44" s="41"/>
      <c r="D44" s="41"/>
      <c r="E44" s="17"/>
      <c r="F44" s="33"/>
      <c r="G44" s="33"/>
      <c r="H44" s="33"/>
      <c r="I44" s="34"/>
      <c r="J44" s="18"/>
      <c r="K44" s="20"/>
      <c r="L44" s="20"/>
    </row>
    <row r="45" spans="1:38" s="35" customFormat="1" ht="31.15" customHeight="1" thickBot="1" x14ac:dyDescent="0.3">
      <c r="A45" s="104" t="s">
        <v>22</v>
      </c>
      <c r="B45" s="105"/>
      <c r="C45" s="106"/>
      <c r="D45" s="42"/>
      <c r="E45" s="36"/>
      <c r="F45" s="37">
        <f>SUM(F11:F43)</f>
        <v>21550</v>
      </c>
      <c r="G45" s="37">
        <f>SUM(G11:G43)</f>
        <v>15727.829999999998</v>
      </c>
      <c r="H45" s="37">
        <f>SUM(H10:H41)</f>
        <v>10532.15</v>
      </c>
      <c r="I45" s="38">
        <f>SUM(I11:I43)</f>
        <v>14680</v>
      </c>
      <c r="J45" s="39"/>
      <c r="K45" s="31"/>
      <c r="L45" s="31">
        <f>SUM(L11:L40)</f>
        <v>0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38" ht="19.149999999999999" customHeight="1" x14ac:dyDescent="0.25">
      <c r="A46" s="103" t="s">
        <v>44</v>
      </c>
      <c r="B46" s="103"/>
      <c r="C46" s="103"/>
      <c r="D46" s="50"/>
      <c r="E46" s="51"/>
      <c r="F46" s="52">
        <f>F7-F45</f>
        <v>-6550</v>
      </c>
      <c r="G46" s="52">
        <f>G7-G45</f>
        <v>-727.82999999999811</v>
      </c>
      <c r="H46" s="52">
        <f>H7-H45</f>
        <v>4467.8500000000004</v>
      </c>
      <c r="I46" s="52">
        <f>I7-I45</f>
        <v>320</v>
      </c>
      <c r="J46" s="51"/>
      <c r="AD46"/>
      <c r="AE46"/>
      <c r="AF46"/>
      <c r="AG46"/>
      <c r="AH46"/>
      <c r="AI46"/>
      <c r="AJ46"/>
      <c r="AK46"/>
      <c r="AL46"/>
    </row>
    <row r="47" spans="1:38" x14ac:dyDescent="0.25">
      <c r="A47" s="19"/>
      <c r="B47" s="20"/>
      <c r="C47" s="47"/>
      <c r="D47" s="43"/>
      <c r="E47" s="21"/>
      <c r="F47" s="21"/>
      <c r="G47" s="21"/>
      <c r="H47" s="21"/>
      <c r="I47" s="21"/>
      <c r="J47" s="21"/>
      <c r="AD47"/>
      <c r="AE47"/>
      <c r="AF47"/>
      <c r="AG47"/>
      <c r="AH47"/>
      <c r="AI47"/>
      <c r="AJ47"/>
      <c r="AK47"/>
      <c r="AL47"/>
    </row>
    <row r="48" spans="1:38" x14ac:dyDescent="0.25">
      <c r="A48" s="19"/>
      <c r="B48" s="20"/>
      <c r="C48" s="43"/>
      <c r="D48" s="43"/>
      <c r="E48" s="21"/>
      <c r="F48" s="21"/>
      <c r="G48" s="21"/>
      <c r="H48" s="21"/>
      <c r="I48" s="21"/>
      <c r="J48" s="21"/>
      <c r="AD48"/>
      <c r="AE48"/>
      <c r="AF48"/>
      <c r="AG48"/>
      <c r="AH48"/>
      <c r="AI48"/>
      <c r="AJ48"/>
      <c r="AK48"/>
      <c r="AL48"/>
    </row>
    <row r="49" spans="1:38" x14ac:dyDescent="0.25">
      <c r="A49" s="19"/>
      <c r="B49" s="20"/>
      <c r="C49" s="43"/>
      <c r="D49" s="43"/>
      <c r="E49" s="21" t="s">
        <v>95</v>
      </c>
      <c r="F49" s="21"/>
      <c r="G49" s="21"/>
      <c r="H49" s="21"/>
      <c r="I49" s="21"/>
      <c r="J49" s="21"/>
      <c r="AD49"/>
      <c r="AE49"/>
      <c r="AF49"/>
      <c r="AG49"/>
      <c r="AH49"/>
      <c r="AI49"/>
      <c r="AJ49"/>
      <c r="AK49"/>
      <c r="AL49"/>
    </row>
    <row r="50" spans="1:38" x14ac:dyDescent="0.25">
      <c r="A50" s="19"/>
      <c r="B50" s="21"/>
      <c r="C50" s="43"/>
      <c r="D50" s="43"/>
      <c r="E50" s="97" t="s">
        <v>92</v>
      </c>
      <c r="F50" s="21">
        <v>16799.34</v>
      </c>
      <c r="G50" s="21"/>
      <c r="H50" s="21"/>
      <c r="I50" s="21"/>
      <c r="J50" s="21"/>
      <c r="AD50"/>
      <c r="AE50"/>
      <c r="AF50"/>
      <c r="AG50"/>
      <c r="AH50"/>
      <c r="AI50"/>
      <c r="AJ50"/>
      <c r="AK50"/>
      <c r="AL50"/>
    </row>
    <row r="51" spans="1:38" x14ac:dyDescent="0.25">
      <c r="A51" s="19"/>
      <c r="B51" s="21"/>
      <c r="C51" s="43"/>
      <c r="D51" s="43"/>
      <c r="E51" s="97" t="s">
        <v>93</v>
      </c>
      <c r="F51" s="21">
        <v>16819.75</v>
      </c>
      <c r="G51" s="21"/>
      <c r="H51" s="21"/>
      <c r="I51" s="21"/>
      <c r="J51" s="21"/>
      <c r="AD51"/>
      <c r="AE51"/>
      <c r="AF51"/>
      <c r="AG51"/>
      <c r="AH51"/>
      <c r="AI51"/>
      <c r="AJ51"/>
      <c r="AK51"/>
      <c r="AL51"/>
    </row>
    <row r="52" spans="1:38" x14ac:dyDescent="0.25">
      <c r="A52" s="19"/>
      <c r="B52" s="21"/>
      <c r="C52" s="43"/>
      <c r="D52" s="43"/>
      <c r="E52" s="97" t="s">
        <v>94</v>
      </c>
      <c r="F52" s="21">
        <v>6561.54</v>
      </c>
      <c r="G52" s="21"/>
      <c r="H52" s="21"/>
      <c r="I52" s="21"/>
      <c r="J52" s="21"/>
      <c r="AD52"/>
      <c r="AE52"/>
      <c r="AF52"/>
      <c r="AG52"/>
      <c r="AH52"/>
      <c r="AI52"/>
      <c r="AJ52"/>
      <c r="AK52"/>
      <c r="AL52"/>
    </row>
    <row r="53" spans="1:38" x14ac:dyDescent="0.25">
      <c r="A53" s="22"/>
      <c r="B53" s="21"/>
      <c r="C53" s="43"/>
      <c r="D53" s="43"/>
      <c r="E53" s="21"/>
      <c r="F53" s="21"/>
      <c r="G53" s="21"/>
      <c r="H53" s="21"/>
      <c r="I53" s="21"/>
      <c r="J53" s="21"/>
      <c r="AD53"/>
      <c r="AE53"/>
      <c r="AF53"/>
      <c r="AG53"/>
      <c r="AH53"/>
      <c r="AI53"/>
      <c r="AJ53"/>
      <c r="AK53"/>
      <c r="AL53"/>
    </row>
    <row r="54" spans="1:38" x14ac:dyDescent="0.25">
      <c r="A54" s="23"/>
      <c r="B54" s="21"/>
      <c r="C54" s="43"/>
      <c r="D54" s="43"/>
      <c r="E54" s="21"/>
      <c r="F54" s="21"/>
      <c r="G54" s="21"/>
      <c r="H54" s="21"/>
      <c r="I54" s="21"/>
      <c r="J54" s="21"/>
      <c r="AD54"/>
      <c r="AE54"/>
      <c r="AF54"/>
      <c r="AG54"/>
      <c r="AH54"/>
      <c r="AI54"/>
      <c r="AJ54"/>
      <c r="AK54"/>
      <c r="AL54"/>
    </row>
    <row r="55" spans="1:38" x14ac:dyDescent="0.25">
      <c r="A55" s="24"/>
      <c r="B55" s="21"/>
      <c r="C55" s="43"/>
      <c r="D55" s="43"/>
      <c r="E55" s="21"/>
      <c r="F55" s="21"/>
      <c r="G55" s="21"/>
      <c r="H55" s="21"/>
      <c r="I55" s="21"/>
      <c r="J55" s="21"/>
      <c r="AD55"/>
      <c r="AE55"/>
      <c r="AF55"/>
      <c r="AG55"/>
      <c r="AH55"/>
      <c r="AI55"/>
      <c r="AJ55"/>
      <c r="AK55"/>
      <c r="AL55"/>
    </row>
    <row r="56" spans="1:38" x14ac:dyDescent="0.25">
      <c r="A56" s="23"/>
      <c r="B56" s="21"/>
      <c r="C56" s="43"/>
      <c r="D56" s="43"/>
      <c r="E56" s="21"/>
      <c r="F56" s="21"/>
      <c r="G56" s="21"/>
      <c r="H56" s="21"/>
      <c r="I56" s="21"/>
      <c r="J56" s="21"/>
      <c r="AD56"/>
      <c r="AE56"/>
      <c r="AF56"/>
      <c r="AG56"/>
      <c r="AH56"/>
      <c r="AI56"/>
      <c r="AJ56"/>
      <c r="AK56"/>
      <c r="AL56"/>
    </row>
    <row r="57" spans="1:38" x14ac:dyDescent="0.25">
      <c r="A57" s="23"/>
      <c r="B57" s="21"/>
      <c r="C57" s="43"/>
      <c r="D57" s="43"/>
      <c r="E57" s="21"/>
      <c r="F57" s="21"/>
      <c r="G57" s="21"/>
      <c r="H57" s="21"/>
      <c r="I57" s="21"/>
      <c r="J57" s="21"/>
      <c r="AD57"/>
      <c r="AE57"/>
      <c r="AF57"/>
      <c r="AG57"/>
      <c r="AH57"/>
      <c r="AI57"/>
      <c r="AJ57"/>
      <c r="AK57"/>
      <c r="AL57"/>
    </row>
    <row r="58" spans="1:38" x14ac:dyDescent="0.25">
      <c r="A58" s="19"/>
      <c r="B58" s="21"/>
      <c r="C58" s="43"/>
      <c r="D58" s="43"/>
      <c r="E58" s="21"/>
      <c r="F58" s="21"/>
      <c r="G58" s="21"/>
      <c r="H58" s="21"/>
      <c r="I58" s="21"/>
      <c r="J58" s="21"/>
      <c r="AD58"/>
      <c r="AE58"/>
      <c r="AF58"/>
      <c r="AG58"/>
      <c r="AH58"/>
      <c r="AI58"/>
      <c r="AJ58"/>
      <c r="AK58"/>
      <c r="AL58"/>
    </row>
    <row r="59" spans="1:38" x14ac:dyDescent="0.25">
      <c r="A59" s="19"/>
      <c r="B59" s="21"/>
      <c r="C59" s="43"/>
      <c r="D59" s="43"/>
      <c r="E59" s="21"/>
      <c r="F59" s="21"/>
      <c r="G59" s="21"/>
      <c r="H59" s="21"/>
      <c r="I59" s="21"/>
      <c r="J59" s="21"/>
      <c r="AD59"/>
      <c r="AE59"/>
      <c r="AF59"/>
      <c r="AG59"/>
      <c r="AH59"/>
      <c r="AI59"/>
      <c r="AJ59"/>
      <c r="AK59"/>
      <c r="AL59"/>
    </row>
    <row r="60" spans="1:38" x14ac:dyDescent="0.25">
      <c r="A60" s="25"/>
      <c r="B60" s="26"/>
      <c r="C60" s="44"/>
      <c r="D60" s="44"/>
      <c r="E60" s="25"/>
      <c r="F60" s="27"/>
      <c r="G60" s="27"/>
      <c r="H60" s="27"/>
      <c r="I60" s="28"/>
      <c r="J60" s="19"/>
    </row>
    <row r="61" spans="1:38" x14ac:dyDescent="0.25">
      <c r="A61" s="25"/>
      <c r="B61" s="26"/>
      <c r="C61" s="44"/>
      <c r="D61" s="44"/>
      <c r="E61" s="25"/>
      <c r="F61" s="27"/>
      <c r="G61" s="27"/>
      <c r="H61" s="27"/>
      <c r="I61" s="28"/>
      <c r="J61" s="19"/>
    </row>
    <row r="62" spans="1:38" x14ac:dyDescent="0.25">
      <c r="A62" s="25"/>
      <c r="B62" s="26"/>
      <c r="C62" s="44"/>
      <c r="D62" s="44"/>
      <c r="E62" s="25"/>
      <c r="F62" s="27"/>
      <c r="G62" s="27"/>
      <c r="H62" s="27"/>
      <c r="I62" s="28"/>
      <c r="J62" s="19"/>
    </row>
    <row r="63" spans="1:38" x14ac:dyDescent="0.25">
      <c r="A63" s="25"/>
      <c r="B63" s="26"/>
      <c r="C63" s="44"/>
      <c r="D63" s="44"/>
      <c r="E63" s="25"/>
      <c r="F63" s="27"/>
      <c r="G63" s="27"/>
      <c r="H63" s="27"/>
      <c r="I63" s="28"/>
      <c r="J63" s="19"/>
    </row>
    <row r="64" spans="1:38" x14ac:dyDescent="0.25">
      <c r="A64" s="25"/>
      <c r="B64" s="26"/>
      <c r="C64" s="44"/>
      <c r="D64" s="44"/>
      <c r="E64" s="25"/>
      <c r="F64" s="27"/>
      <c r="G64" s="27"/>
      <c r="H64" s="27"/>
      <c r="I64" s="28"/>
      <c r="J64" s="19"/>
    </row>
    <row r="65" spans="1:10" x14ac:dyDescent="0.25">
      <c r="A65" s="25"/>
      <c r="B65" s="26"/>
      <c r="C65" s="44"/>
      <c r="D65" s="44"/>
      <c r="E65" s="25"/>
      <c r="F65" s="27"/>
      <c r="G65" s="27"/>
      <c r="H65" s="27"/>
      <c r="I65" s="28"/>
      <c r="J65" s="19"/>
    </row>
  </sheetData>
  <mergeCells count="9">
    <mergeCell ref="A46:C46"/>
    <mergeCell ref="A45:C45"/>
    <mergeCell ref="A1:J1"/>
    <mergeCell ref="D6:E6"/>
    <mergeCell ref="D10:E10"/>
    <mergeCell ref="D31:E31"/>
    <mergeCell ref="D22:E22"/>
    <mergeCell ref="D34:E34"/>
    <mergeCell ref="A2:J2"/>
  </mergeCells>
  <pageMargins left="0.7" right="0.7" top="0.75" bottom="0.75" header="0.3" footer="0.3"/>
  <pageSetup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pane xSplit="1" ySplit="5" topLeftCell="B32" activePane="bottomRight" state="frozen"/>
      <selection pane="topRight" activeCell="B1" sqref="B1"/>
      <selection pane="bottomLeft" activeCell="A6" sqref="A6"/>
      <selection pane="bottomRight" activeCell="E38" sqref="E38"/>
    </sheetView>
  </sheetViews>
  <sheetFormatPr defaultRowHeight="15" x14ac:dyDescent="0.25"/>
  <cols>
    <col min="1" max="1" width="13.85546875" customWidth="1"/>
    <col min="2" max="2" width="3.7109375" customWidth="1"/>
    <col min="5" max="5" width="31" customWidth="1"/>
    <col min="6" max="6" width="13.140625" style="62" customWidth="1"/>
    <col min="7" max="7" width="13.140625" style="78" customWidth="1"/>
    <col min="8" max="8" width="33.140625" customWidth="1"/>
    <col min="9" max="9" width="9" customWidth="1"/>
  </cols>
  <sheetData>
    <row r="2" spans="1:8" ht="21" x14ac:dyDescent="0.35">
      <c r="A2" s="107" t="s">
        <v>25</v>
      </c>
      <c r="B2" s="108"/>
      <c r="C2" s="108"/>
      <c r="D2" s="108"/>
      <c r="E2" s="108"/>
      <c r="F2" s="108"/>
      <c r="G2" s="108"/>
      <c r="H2" s="109"/>
    </row>
    <row r="3" spans="1:8" ht="21" x14ac:dyDescent="0.25">
      <c r="A3" s="112" t="s">
        <v>54</v>
      </c>
      <c r="B3" s="113"/>
      <c r="C3" s="113"/>
      <c r="D3" s="113"/>
      <c r="E3" s="113"/>
      <c r="F3" s="113"/>
      <c r="G3" s="113"/>
      <c r="H3" s="114"/>
    </row>
    <row r="4" spans="1:8" x14ac:dyDescent="0.25">
      <c r="A4" s="53"/>
      <c r="B4" s="54"/>
      <c r="C4" s="55"/>
      <c r="D4" s="55"/>
      <c r="E4" s="53"/>
      <c r="F4" s="58"/>
      <c r="G4" s="86"/>
      <c r="H4" s="60"/>
    </row>
    <row r="5" spans="1:8" ht="30" x14ac:dyDescent="0.25">
      <c r="A5" s="4"/>
      <c r="B5" s="5"/>
      <c r="C5" s="40"/>
      <c r="D5" s="40"/>
      <c r="E5" s="4"/>
      <c r="F5" s="3" t="s">
        <v>55</v>
      </c>
      <c r="G5" s="3" t="s">
        <v>56</v>
      </c>
      <c r="H5" s="3" t="s">
        <v>77</v>
      </c>
    </row>
    <row r="6" spans="1:8" ht="21" x14ac:dyDescent="0.25">
      <c r="A6" s="8" t="s">
        <v>32</v>
      </c>
      <c r="B6" s="5"/>
      <c r="C6" s="40"/>
      <c r="D6" s="40"/>
      <c r="E6" s="4"/>
      <c r="F6" s="70"/>
      <c r="G6" s="70"/>
      <c r="H6" s="14"/>
    </row>
    <row r="7" spans="1:8" x14ac:dyDescent="0.25">
      <c r="A7" s="4"/>
      <c r="B7" s="5"/>
      <c r="C7" s="46">
        <v>4000</v>
      </c>
      <c r="D7" s="110" t="s">
        <v>0</v>
      </c>
      <c r="E7" s="111"/>
      <c r="F7" s="70"/>
      <c r="G7" s="70"/>
      <c r="H7" s="14"/>
    </row>
    <row r="8" spans="1:8" x14ac:dyDescent="0.25">
      <c r="A8" s="4"/>
      <c r="B8" s="5"/>
      <c r="C8" s="40"/>
      <c r="D8" s="40">
        <v>4000</v>
      </c>
      <c r="E8" s="4" t="s">
        <v>0</v>
      </c>
      <c r="F8" s="71">
        <v>15000</v>
      </c>
      <c r="G8" s="71">
        <v>0</v>
      </c>
      <c r="H8" s="14"/>
    </row>
    <row r="9" spans="1:8" x14ac:dyDescent="0.25">
      <c r="A9" s="4"/>
      <c r="B9" s="5"/>
      <c r="C9" s="40"/>
      <c r="D9" s="40"/>
      <c r="E9" s="4"/>
      <c r="F9" s="71"/>
      <c r="G9" s="71"/>
      <c r="H9" s="14"/>
    </row>
    <row r="10" spans="1:8" ht="21" x14ac:dyDescent="0.25">
      <c r="A10" s="8" t="s">
        <v>29</v>
      </c>
      <c r="B10" s="5"/>
      <c r="C10" s="40"/>
      <c r="D10" s="40"/>
      <c r="E10" s="4"/>
      <c r="F10" s="70"/>
      <c r="G10" s="70"/>
      <c r="H10" s="14"/>
    </row>
    <row r="11" spans="1:8" x14ac:dyDescent="0.25">
      <c r="A11" s="4"/>
      <c r="B11" s="5"/>
      <c r="C11" s="46">
        <v>5000</v>
      </c>
      <c r="D11" s="110" t="s">
        <v>1</v>
      </c>
      <c r="E11" s="111"/>
      <c r="F11" s="70"/>
      <c r="G11" s="70"/>
      <c r="H11" s="14"/>
    </row>
    <row r="12" spans="1:8" x14ac:dyDescent="0.25">
      <c r="A12" s="4"/>
      <c r="B12" s="5"/>
      <c r="C12" s="40"/>
      <c r="D12" s="40">
        <v>5001</v>
      </c>
      <c r="E12" s="4" t="s">
        <v>2</v>
      </c>
      <c r="F12" s="71">
        <v>130</v>
      </c>
      <c r="G12" s="71"/>
      <c r="H12" s="14"/>
    </row>
    <row r="13" spans="1:8" ht="50.25" customHeight="1" x14ac:dyDescent="0.25">
      <c r="A13" s="4"/>
      <c r="B13" s="5"/>
      <c r="C13" s="40"/>
      <c r="D13" s="40">
        <v>5002</v>
      </c>
      <c r="E13" s="4" t="s">
        <v>3</v>
      </c>
      <c r="F13" s="71">
        <v>350</v>
      </c>
      <c r="G13" s="71"/>
      <c r="H13" s="14"/>
    </row>
    <row r="14" spans="1:8" x14ac:dyDescent="0.25">
      <c r="A14" s="4"/>
      <c r="B14" s="5"/>
      <c r="C14" s="40"/>
      <c r="D14" s="40">
        <v>5003</v>
      </c>
      <c r="E14" s="4" t="s">
        <v>4</v>
      </c>
      <c r="F14" s="71">
        <v>200</v>
      </c>
      <c r="G14" s="79">
        <v>97.63</v>
      </c>
      <c r="H14" s="14"/>
    </row>
    <row r="15" spans="1:8" x14ac:dyDescent="0.25">
      <c r="A15" s="4"/>
      <c r="B15" s="5"/>
      <c r="C15" s="40"/>
      <c r="D15" s="40">
        <v>5004</v>
      </c>
      <c r="E15" s="4" t="s">
        <v>5</v>
      </c>
      <c r="F15" s="71">
        <v>500</v>
      </c>
      <c r="G15" s="71"/>
      <c r="H15" s="14"/>
    </row>
    <row r="16" spans="1:8" x14ac:dyDescent="0.25">
      <c r="A16" s="4"/>
      <c r="B16" s="5"/>
      <c r="C16" s="40"/>
      <c r="D16" s="40">
        <v>5005</v>
      </c>
      <c r="E16" s="4" t="s">
        <v>6</v>
      </c>
      <c r="F16" s="71"/>
      <c r="G16" s="71"/>
      <c r="H16" s="14"/>
    </row>
    <row r="17" spans="1:8" x14ac:dyDescent="0.25">
      <c r="A17" s="4"/>
      <c r="B17" s="5"/>
      <c r="C17" s="40"/>
      <c r="D17" s="40">
        <v>5006</v>
      </c>
      <c r="E17" s="4" t="s">
        <v>7</v>
      </c>
      <c r="F17" s="71">
        <v>1000</v>
      </c>
      <c r="G17" s="71"/>
      <c r="H17" s="14"/>
    </row>
    <row r="18" spans="1:8" x14ac:dyDescent="0.25">
      <c r="A18" s="4"/>
      <c r="B18" s="5"/>
      <c r="C18" s="40"/>
      <c r="D18" s="40">
        <v>5007</v>
      </c>
      <c r="E18" s="4" t="s">
        <v>8</v>
      </c>
      <c r="F18" s="71">
        <v>100</v>
      </c>
      <c r="G18" s="71"/>
      <c r="H18" s="14"/>
    </row>
    <row r="19" spans="1:8" x14ac:dyDescent="0.25">
      <c r="A19" s="4"/>
      <c r="B19" s="5"/>
      <c r="C19" s="40"/>
      <c r="D19" s="40">
        <v>5008</v>
      </c>
      <c r="E19" s="4" t="s">
        <v>9</v>
      </c>
      <c r="F19" s="71"/>
      <c r="G19" s="71"/>
      <c r="H19" s="14"/>
    </row>
    <row r="20" spans="1:8" x14ac:dyDescent="0.25">
      <c r="A20" s="4"/>
      <c r="B20" s="5"/>
      <c r="C20" s="40"/>
      <c r="D20" s="40">
        <v>5009</v>
      </c>
      <c r="E20" s="4" t="s">
        <v>10</v>
      </c>
      <c r="F20" s="71">
        <v>200</v>
      </c>
      <c r="G20" s="71"/>
      <c r="H20" s="14"/>
    </row>
    <row r="21" spans="1:8" x14ac:dyDescent="0.25">
      <c r="A21" s="4"/>
      <c r="B21" s="5"/>
      <c r="C21" s="40"/>
      <c r="D21" s="40">
        <v>5010</v>
      </c>
      <c r="E21" s="4" t="s">
        <v>26</v>
      </c>
      <c r="F21" s="71">
        <v>300</v>
      </c>
      <c r="G21" s="71">
        <v>149.5</v>
      </c>
      <c r="H21" s="14"/>
    </row>
    <row r="22" spans="1:8" x14ac:dyDescent="0.25">
      <c r="A22" s="4"/>
      <c r="B22" s="5"/>
      <c r="C22" s="40"/>
      <c r="D22" s="48"/>
      <c r="E22" s="49"/>
      <c r="F22" s="71"/>
      <c r="G22" s="71"/>
      <c r="H22" s="14"/>
    </row>
    <row r="23" spans="1:8" x14ac:dyDescent="0.25">
      <c r="A23" s="4"/>
      <c r="B23" s="5"/>
      <c r="C23" s="46">
        <v>5020</v>
      </c>
      <c r="D23" s="110" t="s">
        <v>11</v>
      </c>
      <c r="E23" s="111"/>
      <c r="F23" s="71"/>
      <c r="G23" s="71"/>
      <c r="H23" s="14"/>
    </row>
    <row r="24" spans="1:8" x14ac:dyDescent="0.25">
      <c r="A24" s="4"/>
      <c r="B24" s="5"/>
      <c r="C24" s="40"/>
      <c r="D24" s="40">
        <v>5021</v>
      </c>
      <c r="E24" s="4" t="s">
        <v>12</v>
      </c>
      <c r="F24" s="71">
        <v>1500</v>
      </c>
      <c r="G24" s="95">
        <v>1178.9100000000001</v>
      </c>
      <c r="H24" s="14"/>
    </row>
    <row r="25" spans="1:8" x14ac:dyDescent="0.25">
      <c r="A25" s="4"/>
      <c r="B25" s="5"/>
      <c r="C25" s="40"/>
      <c r="D25" s="40">
        <v>5022</v>
      </c>
      <c r="E25" s="4" t="s">
        <v>45</v>
      </c>
      <c r="F25" s="71">
        <v>1000</v>
      </c>
      <c r="G25" s="71">
        <v>657.9</v>
      </c>
      <c r="H25" s="14"/>
    </row>
    <row r="26" spans="1:8" x14ac:dyDescent="0.25">
      <c r="A26" s="4"/>
      <c r="B26" s="5"/>
      <c r="C26" s="40"/>
      <c r="D26" s="40">
        <v>5022</v>
      </c>
      <c r="E26" s="4" t="s">
        <v>46</v>
      </c>
      <c r="F26" s="71">
        <v>500</v>
      </c>
      <c r="G26" s="96">
        <v>179.6</v>
      </c>
      <c r="H26" s="14"/>
    </row>
    <row r="27" spans="1:8" x14ac:dyDescent="0.25">
      <c r="A27" s="4"/>
      <c r="B27" s="5"/>
      <c r="C27" s="40"/>
      <c r="D27" s="40">
        <v>5023</v>
      </c>
      <c r="E27" s="4" t="s">
        <v>13</v>
      </c>
      <c r="F27" s="71">
        <v>1500</v>
      </c>
      <c r="G27" s="71"/>
      <c r="H27" s="14"/>
    </row>
    <row r="28" spans="1:8" x14ac:dyDescent="0.25">
      <c r="A28" s="4"/>
      <c r="B28" s="5"/>
      <c r="C28" s="40"/>
      <c r="D28" s="40">
        <v>5024</v>
      </c>
      <c r="E28" s="4" t="s">
        <v>14</v>
      </c>
      <c r="F28" s="71"/>
      <c r="G28" s="71"/>
      <c r="H28" s="14"/>
    </row>
    <row r="29" spans="1:8" x14ac:dyDescent="0.25">
      <c r="A29" s="17"/>
      <c r="B29" s="32"/>
      <c r="C29" s="41"/>
      <c r="D29" s="40">
        <v>5027</v>
      </c>
      <c r="E29" s="4" t="s">
        <v>15</v>
      </c>
      <c r="F29" s="71"/>
      <c r="G29" s="71"/>
      <c r="H29" s="14"/>
    </row>
    <row r="30" spans="1:8" x14ac:dyDescent="0.25">
      <c r="A30" s="4"/>
      <c r="B30" s="5"/>
      <c r="C30" s="40"/>
      <c r="D30" s="40"/>
      <c r="E30" s="64"/>
      <c r="F30" s="72"/>
      <c r="G30" s="80"/>
      <c r="H30" s="64"/>
    </row>
    <row r="31" spans="1:8" x14ac:dyDescent="0.25">
      <c r="A31" s="53"/>
      <c r="B31" s="54"/>
      <c r="C31" s="55"/>
      <c r="D31" s="40"/>
      <c r="E31" s="4"/>
      <c r="F31" s="70"/>
      <c r="G31" s="70"/>
      <c r="H31" s="14"/>
    </row>
    <row r="32" spans="1:8" x14ac:dyDescent="0.25">
      <c r="A32" s="4"/>
      <c r="B32" s="5"/>
      <c r="C32" s="46">
        <v>5030</v>
      </c>
      <c r="D32" s="110" t="s">
        <v>16</v>
      </c>
      <c r="E32" s="111"/>
      <c r="F32" s="70"/>
      <c r="G32" s="70"/>
      <c r="H32" s="14"/>
    </row>
    <row r="33" spans="1:8" x14ac:dyDescent="0.25">
      <c r="A33" s="4"/>
      <c r="B33" s="5"/>
      <c r="C33" s="40"/>
      <c r="D33" s="40">
        <v>5031</v>
      </c>
      <c r="E33" s="4" t="s">
        <v>17</v>
      </c>
      <c r="F33" s="71"/>
      <c r="G33" s="71"/>
      <c r="H33" s="14"/>
    </row>
    <row r="34" spans="1:8" x14ac:dyDescent="0.25">
      <c r="A34" s="4"/>
      <c r="B34" s="5"/>
      <c r="C34" s="40"/>
      <c r="D34" s="48"/>
      <c r="E34" s="49"/>
      <c r="F34" s="70"/>
      <c r="G34" s="70"/>
      <c r="H34" s="14"/>
    </row>
    <row r="35" spans="1:8" x14ac:dyDescent="0.25">
      <c r="A35" s="4"/>
      <c r="B35" s="5"/>
      <c r="C35" s="46">
        <v>5040</v>
      </c>
      <c r="D35" s="110" t="s">
        <v>18</v>
      </c>
      <c r="E35" s="111"/>
      <c r="F35" s="70"/>
      <c r="G35" s="70"/>
      <c r="H35" s="14"/>
    </row>
    <row r="36" spans="1:8" x14ac:dyDescent="0.25">
      <c r="A36" s="4"/>
      <c r="B36" s="5"/>
      <c r="C36" s="40"/>
      <c r="D36" s="40">
        <v>5041</v>
      </c>
      <c r="E36" s="4" t="s">
        <v>19</v>
      </c>
      <c r="F36" s="71">
        <v>3600</v>
      </c>
      <c r="G36" s="71"/>
      <c r="H36" s="14"/>
    </row>
    <row r="37" spans="1:8" x14ac:dyDescent="0.25">
      <c r="A37" s="4"/>
      <c r="B37" s="5"/>
      <c r="C37" s="40"/>
      <c r="D37" s="40">
        <v>5042</v>
      </c>
      <c r="E37" s="4" t="s">
        <v>24</v>
      </c>
      <c r="F37" s="73"/>
      <c r="G37" s="73"/>
      <c r="H37" s="14"/>
    </row>
    <row r="38" spans="1:8" x14ac:dyDescent="0.25">
      <c r="A38" s="4"/>
      <c r="B38" s="5"/>
      <c r="C38" s="40"/>
      <c r="D38" s="40">
        <v>5043</v>
      </c>
      <c r="E38" s="4" t="s">
        <v>103</v>
      </c>
      <c r="F38" s="71">
        <v>2800</v>
      </c>
      <c r="G38" s="71">
        <v>75.16</v>
      </c>
      <c r="H38" s="14"/>
    </row>
    <row r="39" spans="1:8" x14ac:dyDescent="0.25">
      <c r="A39" s="4"/>
      <c r="B39" s="5"/>
      <c r="C39" s="40"/>
      <c r="D39" s="40">
        <v>5043</v>
      </c>
      <c r="E39" s="6" t="s">
        <v>47</v>
      </c>
      <c r="F39" s="71">
        <v>500</v>
      </c>
      <c r="G39" s="71"/>
      <c r="H39" s="14"/>
    </row>
    <row r="40" spans="1:8" x14ac:dyDescent="0.25">
      <c r="A40" s="4"/>
      <c r="B40" s="5"/>
      <c r="C40" s="40"/>
      <c r="D40" s="40">
        <v>5043</v>
      </c>
      <c r="E40" s="6" t="s">
        <v>52</v>
      </c>
      <c r="F40" s="71">
        <v>500</v>
      </c>
      <c r="G40" s="71">
        <v>173</v>
      </c>
      <c r="H40" s="14"/>
    </row>
    <row r="41" spans="1:8" x14ac:dyDescent="0.25">
      <c r="A41" s="4"/>
      <c r="B41" s="5"/>
      <c r="C41" s="40"/>
      <c r="D41" s="40">
        <v>5044</v>
      </c>
      <c r="E41" s="4" t="s">
        <v>21</v>
      </c>
      <c r="F41" s="71"/>
      <c r="G41" s="71"/>
      <c r="H41" s="14"/>
    </row>
    <row r="42" spans="1:8" x14ac:dyDescent="0.25">
      <c r="A42" s="4"/>
      <c r="B42" s="5"/>
      <c r="C42" s="40"/>
      <c r="D42" s="40">
        <v>5045</v>
      </c>
      <c r="E42" s="4" t="s">
        <v>27</v>
      </c>
      <c r="F42" s="71"/>
      <c r="G42" s="71"/>
      <c r="H42" s="14"/>
    </row>
    <row r="43" spans="1:8" x14ac:dyDescent="0.25">
      <c r="A43" s="4"/>
      <c r="B43" s="5"/>
      <c r="C43" s="40"/>
      <c r="D43" s="40">
        <v>5046</v>
      </c>
      <c r="E43" s="4" t="s">
        <v>31</v>
      </c>
      <c r="F43" s="71"/>
      <c r="G43" s="71"/>
      <c r="H43" s="15"/>
    </row>
    <row r="44" spans="1:8" ht="30" x14ac:dyDescent="0.25">
      <c r="A44" s="4"/>
      <c r="B44" s="5"/>
      <c r="C44" s="40"/>
      <c r="D44" s="40">
        <v>5047</v>
      </c>
      <c r="E44" s="61" t="s">
        <v>30</v>
      </c>
      <c r="F44" s="71"/>
      <c r="G44" s="71"/>
      <c r="H44" s="14"/>
    </row>
    <row r="45" spans="1:8" ht="15.75" thickBot="1" x14ac:dyDescent="0.3">
      <c r="A45" s="17"/>
      <c r="B45" s="32"/>
      <c r="C45" s="41"/>
      <c r="D45" s="41"/>
      <c r="E45" s="17"/>
      <c r="F45" s="74"/>
      <c r="G45" s="74"/>
      <c r="H45" s="18"/>
    </row>
    <row r="46" spans="1:8" ht="15.75" thickBot="1" x14ac:dyDescent="0.3">
      <c r="A46" s="104" t="s">
        <v>22</v>
      </c>
      <c r="B46" s="105"/>
      <c r="C46" s="106"/>
      <c r="D46" s="42"/>
      <c r="E46" s="36"/>
      <c r="F46" s="75">
        <f>SUM(F12:F44)</f>
        <v>14680</v>
      </c>
      <c r="G46" s="76">
        <f>SUM(G13:G44)</f>
        <v>2511.6999999999998</v>
      </c>
      <c r="H46" s="39"/>
    </row>
    <row r="47" spans="1:8" x14ac:dyDescent="0.25">
      <c r="A47" s="103" t="s">
        <v>44</v>
      </c>
      <c r="B47" s="103"/>
      <c r="C47" s="103"/>
      <c r="D47" s="50"/>
      <c r="E47" s="51"/>
      <c r="F47" s="77">
        <f>F8-F46</f>
        <v>320</v>
      </c>
      <c r="G47" s="81">
        <f>15000-G46</f>
        <v>12488.3</v>
      </c>
      <c r="H47" s="51"/>
    </row>
  </sheetData>
  <mergeCells count="9">
    <mergeCell ref="A46:C46"/>
    <mergeCell ref="A47:C47"/>
    <mergeCell ref="A2:H2"/>
    <mergeCell ref="A3:H3"/>
    <mergeCell ref="D7:E7"/>
    <mergeCell ref="D11:E11"/>
    <mergeCell ref="D23:E23"/>
    <mergeCell ref="D32:E32"/>
    <mergeCell ref="D35:E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5"/>
  <sheetViews>
    <sheetView workbookViewId="0">
      <selection activeCell="G26" sqref="G26"/>
    </sheetView>
  </sheetViews>
  <sheetFormatPr defaultRowHeight="15" x14ac:dyDescent="0.25"/>
  <cols>
    <col min="2" max="2" width="9" style="62"/>
    <col min="3" max="3" width="4" style="62" customWidth="1"/>
    <col min="4" max="4" width="28.5703125" customWidth="1"/>
    <col min="5" max="5" width="13.140625" customWidth="1"/>
    <col min="6" max="6" width="12.7109375" style="62" customWidth="1"/>
    <col min="7" max="7" width="25.7109375" customWidth="1"/>
    <col min="8" max="8" width="11.7109375" customWidth="1"/>
  </cols>
  <sheetData>
    <row r="3" spans="2:8" x14ac:dyDescent="0.25">
      <c r="E3" s="63" t="s">
        <v>58</v>
      </c>
      <c r="F3" s="63" t="s">
        <v>59</v>
      </c>
      <c r="G3" s="63" t="s">
        <v>89</v>
      </c>
    </row>
    <row r="4" spans="2:8" x14ac:dyDescent="0.25">
      <c r="E4" s="66"/>
    </row>
    <row r="5" spans="2:8" x14ac:dyDescent="0.25">
      <c r="B5" s="40">
        <v>5003</v>
      </c>
      <c r="C5" s="115" t="s">
        <v>4</v>
      </c>
      <c r="D5" s="116"/>
      <c r="E5" s="66"/>
    </row>
    <row r="6" spans="2:8" x14ac:dyDescent="0.25">
      <c r="D6" t="s">
        <v>70</v>
      </c>
      <c r="E6" s="66">
        <v>97.63</v>
      </c>
      <c r="F6" s="65">
        <v>43340</v>
      </c>
      <c r="G6" t="s">
        <v>71</v>
      </c>
    </row>
    <row r="7" spans="2:8" ht="15.75" thickBot="1" x14ac:dyDescent="0.3">
      <c r="D7" s="92" t="s">
        <v>76</v>
      </c>
      <c r="E7" s="93">
        <v>97.63</v>
      </c>
    </row>
    <row r="8" spans="2:8" ht="15.75" thickTop="1" x14ac:dyDescent="0.25">
      <c r="H8" s="66"/>
    </row>
    <row r="9" spans="2:8" x14ac:dyDescent="0.25">
      <c r="F9" s="87"/>
    </row>
    <row r="10" spans="2:8" x14ac:dyDescent="0.25">
      <c r="B10" s="87">
        <v>5010</v>
      </c>
      <c r="C10" s="120" t="s">
        <v>26</v>
      </c>
      <c r="D10" s="120"/>
      <c r="E10" s="66">
        <v>149.5</v>
      </c>
      <c r="F10" s="65">
        <v>43354</v>
      </c>
      <c r="G10" t="s">
        <v>87</v>
      </c>
    </row>
    <row r="11" spans="2:8" x14ac:dyDescent="0.25">
      <c r="B11" s="87"/>
      <c r="E11" s="66"/>
    </row>
    <row r="12" spans="2:8" x14ac:dyDescent="0.25">
      <c r="B12" s="40">
        <v>5021</v>
      </c>
      <c r="C12" s="67" t="s">
        <v>12</v>
      </c>
      <c r="D12" s="68"/>
      <c r="E12" s="66"/>
    </row>
    <row r="13" spans="2:8" x14ac:dyDescent="0.25">
      <c r="D13" t="s">
        <v>57</v>
      </c>
      <c r="E13" s="66">
        <v>86.63</v>
      </c>
      <c r="F13" s="65">
        <v>43313</v>
      </c>
      <c r="G13" t="s">
        <v>90</v>
      </c>
    </row>
    <row r="14" spans="2:8" x14ac:dyDescent="0.25">
      <c r="D14" t="s">
        <v>60</v>
      </c>
      <c r="E14" s="66">
        <v>124.55</v>
      </c>
      <c r="F14" s="65">
        <v>43313</v>
      </c>
      <c r="G14" t="s">
        <v>61</v>
      </c>
    </row>
    <row r="15" spans="2:8" x14ac:dyDescent="0.25">
      <c r="D15" t="s">
        <v>62</v>
      </c>
      <c r="E15" s="66">
        <v>25.38</v>
      </c>
      <c r="F15" s="65">
        <v>43313</v>
      </c>
      <c r="G15" t="s">
        <v>63</v>
      </c>
    </row>
    <row r="16" spans="2:8" x14ac:dyDescent="0.25">
      <c r="D16" t="s">
        <v>64</v>
      </c>
      <c r="E16" s="66">
        <v>75</v>
      </c>
      <c r="F16" s="65">
        <v>43340</v>
      </c>
      <c r="G16" t="s">
        <v>65</v>
      </c>
    </row>
    <row r="17" spans="1:8" x14ac:dyDescent="0.25">
      <c r="D17" t="s">
        <v>66</v>
      </c>
      <c r="E17" s="66">
        <v>75</v>
      </c>
      <c r="F17" s="65">
        <v>43340</v>
      </c>
      <c r="G17" t="s">
        <v>67</v>
      </c>
    </row>
    <row r="18" spans="1:8" x14ac:dyDescent="0.25">
      <c r="D18" t="s">
        <v>68</v>
      </c>
      <c r="E18" s="66">
        <v>116.47</v>
      </c>
      <c r="F18" s="65">
        <v>43340</v>
      </c>
      <c r="G18" t="s">
        <v>69</v>
      </c>
    </row>
    <row r="19" spans="1:8" x14ac:dyDescent="0.25">
      <c r="D19" t="s">
        <v>70</v>
      </c>
      <c r="E19" s="66">
        <v>88.59</v>
      </c>
      <c r="F19" s="65">
        <v>43340</v>
      </c>
      <c r="G19" t="s">
        <v>63</v>
      </c>
    </row>
    <row r="20" spans="1:8" x14ac:dyDescent="0.25">
      <c r="D20" t="s">
        <v>73</v>
      </c>
      <c r="E20" s="66">
        <v>114.96</v>
      </c>
      <c r="F20" s="65">
        <v>43340</v>
      </c>
      <c r="G20" t="s">
        <v>74</v>
      </c>
    </row>
    <row r="21" spans="1:8" x14ac:dyDescent="0.25">
      <c r="C21" s="83"/>
      <c r="D21" t="s">
        <v>81</v>
      </c>
      <c r="E21" s="66">
        <v>143.33000000000001</v>
      </c>
      <c r="F21" s="65">
        <v>43351</v>
      </c>
      <c r="G21" t="s">
        <v>82</v>
      </c>
    </row>
    <row r="22" spans="1:8" x14ac:dyDescent="0.25">
      <c r="B22" s="83"/>
      <c r="C22" s="85"/>
      <c r="D22" t="s">
        <v>83</v>
      </c>
      <c r="E22" s="66">
        <v>175</v>
      </c>
      <c r="F22" s="65">
        <v>43351</v>
      </c>
      <c r="G22" t="s">
        <v>84</v>
      </c>
    </row>
    <row r="23" spans="1:8" x14ac:dyDescent="0.25">
      <c r="B23" s="85"/>
      <c r="C23" s="84"/>
      <c r="D23" t="s">
        <v>85</v>
      </c>
      <c r="E23" s="66">
        <v>154</v>
      </c>
      <c r="F23" s="65">
        <v>43353</v>
      </c>
      <c r="G23" t="s">
        <v>86</v>
      </c>
    </row>
    <row r="24" spans="1:8" ht="15.75" thickBot="1" x14ac:dyDescent="0.3">
      <c r="B24" s="84"/>
      <c r="D24" s="92" t="s">
        <v>75</v>
      </c>
      <c r="E24" s="93">
        <f>SUM(E13:E23)</f>
        <v>1178.9100000000001</v>
      </c>
    </row>
    <row r="25" spans="1:8" ht="15.75" thickTop="1" x14ac:dyDescent="0.25">
      <c r="H25" s="69">
        <v>1178.9100000000001</v>
      </c>
    </row>
    <row r="26" spans="1:8" x14ac:dyDescent="0.25">
      <c r="B26" s="87"/>
      <c r="C26" s="87"/>
      <c r="F26" s="87"/>
      <c r="H26" s="69"/>
    </row>
    <row r="27" spans="1:8" x14ac:dyDescent="0.25">
      <c r="B27" s="87"/>
      <c r="C27" s="87"/>
      <c r="F27" s="87"/>
      <c r="H27" s="69"/>
    </row>
    <row r="28" spans="1:8" x14ac:dyDescent="0.25">
      <c r="A28" s="35"/>
      <c r="B28" s="44">
        <v>5022</v>
      </c>
      <c r="C28" s="121" t="s">
        <v>45</v>
      </c>
      <c r="D28" s="121"/>
      <c r="E28" s="89"/>
      <c r="F28" s="90"/>
      <c r="G28" s="35"/>
      <c r="H28" s="69"/>
    </row>
    <row r="29" spans="1:8" x14ac:dyDescent="0.25">
      <c r="A29" s="35"/>
      <c r="B29" s="44"/>
      <c r="C29" s="88"/>
      <c r="D29" s="88" t="s">
        <v>88</v>
      </c>
      <c r="E29" s="89">
        <v>657.9</v>
      </c>
      <c r="F29" s="94">
        <v>43373</v>
      </c>
      <c r="G29" s="35" t="s">
        <v>91</v>
      </c>
      <c r="H29" s="69"/>
    </row>
    <row r="30" spans="1:8" ht="15.75" thickBot="1" x14ac:dyDescent="0.3">
      <c r="A30" s="35"/>
      <c r="B30" s="44"/>
      <c r="C30" s="91"/>
      <c r="D30" s="101"/>
      <c r="E30" s="93">
        <v>657.9</v>
      </c>
      <c r="F30" s="94"/>
      <c r="G30" s="35"/>
      <c r="H30" s="69"/>
    </row>
    <row r="31" spans="1:8" ht="15.75" thickTop="1" x14ac:dyDescent="0.25">
      <c r="A31" s="35"/>
      <c r="B31" s="44"/>
      <c r="C31" s="91"/>
      <c r="D31" s="91"/>
      <c r="E31" s="89"/>
      <c r="F31" s="94"/>
      <c r="G31" s="35"/>
      <c r="H31" s="69"/>
    </row>
    <row r="32" spans="1:8" x14ac:dyDescent="0.25">
      <c r="E32" s="66"/>
    </row>
    <row r="33" spans="1:8" x14ac:dyDescent="0.25">
      <c r="E33" s="66"/>
    </row>
    <row r="34" spans="1:8" x14ac:dyDescent="0.25">
      <c r="B34" s="62">
        <v>5022</v>
      </c>
      <c r="C34" s="117" t="s">
        <v>46</v>
      </c>
      <c r="D34" s="117"/>
      <c r="E34" s="66"/>
    </row>
    <row r="35" spans="1:8" x14ac:dyDescent="0.25">
      <c r="D35" t="s">
        <v>72</v>
      </c>
      <c r="E35" s="66">
        <v>66.92</v>
      </c>
      <c r="F35" s="65">
        <v>43340</v>
      </c>
      <c r="G35" t="s">
        <v>46</v>
      </c>
    </row>
    <row r="36" spans="1:8" x14ac:dyDescent="0.25">
      <c r="B36" s="87"/>
      <c r="C36" s="87"/>
      <c r="D36" t="s">
        <v>88</v>
      </c>
      <c r="E36" s="66">
        <v>112.68</v>
      </c>
      <c r="F36" s="65">
        <v>43373</v>
      </c>
      <c r="G36" t="s">
        <v>46</v>
      </c>
    </row>
    <row r="37" spans="1:8" ht="15.75" thickBot="1" x14ac:dyDescent="0.3">
      <c r="D37" s="92" t="s">
        <v>76</v>
      </c>
      <c r="E37" s="93">
        <f>SUM(E35:E36)</f>
        <v>179.60000000000002</v>
      </c>
      <c r="H37" s="89">
        <v>179.6</v>
      </c>
    </row>
    <row r="38" spans="1:8" ht="15.75" thickTop="1" x14ac:dyDescent="0.25">
      <c r="A38" s="35"/>
      <c r="B38" s="90"/>
      <c r="C38" s="90"/>
      <c r="D38" s="35"/>
      <c r="F38" s="90"/>
      <c r="G38" s="35"/>
    </row>
    <row r="39" spans="1:8" x14ac:dyDescent="0.25">
      <c r="A39" s="35"/>
      <c r="B39" s="90"/>
      <c r="C39" s="90"/>
      <c r="D39" s="35"/>
      <c r="E39" s="89"/>
      <c r="F39" s="90"/>
      <c r="G39" s="35"/>
    </row>
    <row r="40" spans="1:8" x14ac:dyDescent="0.25">
      <c r="A40" s="35"/>
      <c r="B40" s="90"/>
      <c r="C40" s="90"/>
      <c r="D40" s="35"/>
      <c r="E40" s="89"/>
      <c r="F40" s="90"/>
      <c r="G40" s="35"/>
    </row>
    <row r="41" spans="1:8" x14ac:dyDescent="0.25">
      <c r="B41" s="40">
        <v>5043</v>
      </c>
      <c r="C41" s="115" t="s">
        <v>102</v>
      </c>
      <c r="D41" s="116"/>
    </row>
    <row r="42" spans="1:8" x14ac:dyDescent="0.25">
      <c r="D42" t="s">
        <v>70</v>
      </c>
      <c r="E42" s="89">
        <v>75.16</v>
      </c>
      <c r="F42" s="94">
        <v>43382</v>
      </c>
      <c r="G42" s="35" t="s">
        <v>101</v>
      </c>
      <c r="H42" s="89">
        <v>657.9</v>
      </c>
    </row>
    <row r="43" spans="1:8" ht="15.75" thickBot="1" x14ac:dyDescent="0.3">
      <c r="D43" s="102"/>
      <c r="E43" s="102">
        <v>75.16</v>
      </c>
      <c r="H43" s="89"/>
    </row>
    <row r="44" spans="1:8" ht="15.75" thickTop="1" x14ac:dyDescent="0.25">
      <c r="H44" s="89"/>
    </row>
    <row r="45" spans="1:8" x14ac:dyDescent="0.25">
      <c r="A45" s="35"/>
      <c r="B45" s="44"/>
      <c r="C45" s="91"/>
      <c r="D45" s="91"/>
      <c r="E45" s="89"/>
      <c r="F45" s="94"/>
      <c r="G45" s="35"/>
      <c r="H45" s="89"/>
    </row>
    <row r="46" spans="1:8" x14ac:dyDescent="0.25">
      <c r="A46" s="35"/>
      <c r="E46" s="89"/>
      <c r="F46" s="90"/>
      <c r="G46" s="35"/>
    </row>
    <row r="47" spans="1:8" x14ac:dyDescent="0.25">
      <c r="A47" s="35"/>
      <c r="B47" s="90">
        <v>5043</v>
      </c>
      <c r="C47" s="118" t="s">
        <v>78</v>
      </c>
      <c r="D47" s="119"/>
      <c r="E47" s="89"/>
      <c r="F47" s="90"/>
      <c r="G47" s="35"/>
    </row>
    <row r="48" spans="1:8" x14ac:dyDescent="0.25">
      <c r="A48" s="35"/>
      <c r="D48" t="s">
        <v>79</v>
      </c>
      <c r="E48" s="66">
        <v>173</v>
      </c>
      <c r="F48" s="65">
        <v>43350</v>
      </c>
      <c r="G48" t="s">
        <v>80</v>
      </c>
    </row>
    <row r="49" spans="1:8" ht="15.75" thickBot="1" x14ac:dyDescent="0.3">
      <c r="A49" s="35"/>
      <c r="B49" s="44"/>
      <c r="C49" s="68"/>
      <c r="D49" s="92" t="s">
        <v>76</v>
      </c>
      <c r="E49" s="93">
        <v>173</v>
      </c>
    </row>
    <row r="50" spans="1:8" ht="15.75" thickTop="1" x14ac:dyDescent="0.25">
      <c r="A50" s="35"/>
    </row>
    <row r="52" spans="1:8" x14ac:dyDescent="0.25">
      <c r="H52" s="66">
        <v>173</v>
      </c>
    </row>
    <row r="53" spans="1:8" x14ac:dyDescent="0.25">
      <c r="E53" s="66">
        <f>E49+E43</f>
        <v>248.16</v>
      </c>
    </row>
    <row r="54" spans="1:8" x14ac:dyDescent="0.25">
      <c r="E54" s="66"/>
    </row>
    <row r="55" spans="1:8" x14ac:dyDescent="0.25">
      <c r="H55">
        <f>SUM(H4:H52)</f>
        <v>2189.41</v>
      </c>
    </row>
  </sheetData>
  <mergeCells count="6">
    <mergeCell ref="C41:D41"/>
    <mergeCell ref="C5:D5"/>
    <mergeCell ref="C34:D34"/>
    <mergeCell ref="C47:D47"/>
    <mergeCell ref="C10:D10"/>
    <mergeCell ref="C28:D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C12" sqref="C12"/>
    </sheetView>
  </sheetViews>
  <sheetFormatPr defaultRowHeight="15" x14ac:dyDescent="0.25"/>
  <cols>
    <col min="2" max="2" width="26.42578125" customWidth="1"/>
    <col min="3" max="3" width="12.7109375" customWidth="1"/>
    <col min="4" max="4" width="15.85546875" style="78" customWidth="1"/>
  </cols>
  <sheetData>
    <row r="2" spans="1:4" x14ac:dyDescent="0.25">
      <c r="C2" s="87" t="s">
        <v>58</v>
      </c>
      <c r="D2" s="78" t="s">
        <v>59</v>
      </c>
    </row>
    <row r="3" spans="1:4" x14ac:dyDescent="0.25">
      <c r="A3" t="s">
        <v>98</v>
      </c>
    </row>
    <row r="4" spans="1:4" x14ac:dyDescent="0.25">
      <c r="B4" t="s">
        <v>96</v>
      </c>
    </row>
    <row r="5" spans="1:4" x14ac:dyDescent="0.25">
      <c r="B5" s="98" t="s">
        <v>97</v>
      </c>
      <c r="C5" s="99">
        <v>3800</v>
      </c>
      <c r="D5" s="100">
        <v>43373</v>
      </c>
    </row>
    <row r="6" spans="1:4" x14ac:dyDescent="0.25">
      <c r="B6" t="s">
        <v>99</v>
      </c>
    </row>
    <row r="7" spans="1:4" x14ac:dyDescent="0.25">
      <c r="B7" s="98" t="s">
        <v>100</v>
      </c>
      <c r="C7" s="99">
        <v>1500</v>
      </c>
      <c r="D7" s="100">
        <v>43382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Approved Budget</vt:lpstr>
      <vt:lpstr>Actual to Date</vt:lpstr>
      <vt:lpstr>Expenditures</vt:lpstr>
      <vt:lpstr>Bus Account</vt:lpstr>
      <vt:lpstr>'Approved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</dc:creator>
  <cp:lastModifiedBy>Katelyn Lancaster</cp:lastModifiedBy>
  <cp:lastPrinted>2018-07-06T21:23:28Z</cp:lastPrinted>
  <dcterms:created xsi:type="dcterms:W3CDTF">2016-10-12T18:49:06Z</dcterms:created>
  <dcterms:modified xsi:type="dcterms:W3CDTF">2018-11-02T14:59:15Z</dcterms:modified>
</cp:coreProperties>
</file>